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задание1" sheetId="1" r:id="rId1"/>
    <sheet name="Задание2" sheetId="2" r:id="rId2"/>
    <sheet name="Лист1" sheetId="3" r:id="rId3"/>
    <sheet name="Лист4" sheetId="4" r:id="rId4"/>
  </sheets>
  <externalReferences>
    <externalReference r:id="rId7"/>
  </externalReferences>
  <definedNames>
    <definedName name="solver_adj" localSheetId="3" hidden="1">'Лист4'!$A$2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'Лист4'!$C$2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<sst xmlns="http://schemas.openxmlformats.org/spreadsheetml/2006/main" count="50" uniqueCount="46">
  <si>
    <t>выручка=</t>
  </si>
  <si>
    <t>расходы=</t>
  </si>
  <si>
    <t>доход=</t>
  </si>
  <si>
    <t>страх взнос=</t>
  </si>
  <si>
    <t>страх взнос+ расходы</t>
  </si>
  <si>
    <t>все расходы=</t>
  </si>
  <si>
    <t>х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</si>
  <si>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</si>
  <si>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</si>
  <si>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</si>
  <si>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</si>
  <si>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</si>
  <si>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</si>
  <si>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</si>
  <si>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</si>
  <si>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</si>
  <si>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</si>
  <si>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</si>
  <si>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</si>
  <si>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</si>
  <si>
    <t xml:space="preserve">               Калькуляция</t>
  </si>
  <si>
    <t>№ п./п.</t>
  </si>
  <si>
    <t>Наименование статей затрат</t>
  </si>
  <si>
    <t>Сумма(руб.)</t>
  </si>
  <si>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</si>
  <si>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</si>
  <si>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</si>
  <si>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</si>
  <si>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</si>
  <si>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</si>
  <si>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Отч.на детск.дошк.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</si>
  <si>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</si>
  <si>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</si>
  <si>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</si>
  <si>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</si>
  <si>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</si>
  <si>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</si>
  <si>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</si>
  <si>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</si>
  <si>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</si>
  <si>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</si>
  <si>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жил.стр-ва</t>
  </si>
  <si>
    <t>Отпускная цена</t>
  </si>
  <si>
    <t>Экономист________Андриянчик Е.А.</t>
  </si>
  <si>
    <r>
      <t>Наименование продукции</t>
    </r>
    <r>
      <rPr>
        <b/>
        <sz val="12"/>
        <color indexed="8"/>
        <rFont val="Arial"/>
        <family val="2"/>
      </rPr>
      <t xml:space="preserve"> Ваза</t>
    </r>
  </si>
  <si>
    <r>
      <t xml:space="preserve">Калькуляционная единица </t>
    </r>
    <r>
      <rPr>
        <b/>
        <sz val="12"/>
        <color indexed="8"/>
        <rFont val="Arial"/>
        <family val="2"/>
      </rPr>
      <t>штука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</si>
</sst>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000"/>
    <numFmt numFmtId="171" formatCode="[$-FC19]d\ mmmm\ yyyy\ &quot;г.&quot;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9" fontId="0" fillId="0" borderId="0" xfId="0" applyNumberFormat="1" applyAlignment="1">
      <alignment/>
    </xf>
    <xf numFmtId="170" fontId="4" fillId="0" borderId="0" xfId="0" applyNumberFormat="1" applyFont="1" applyBorder="1" applyAlignment="1">
      <alignment horizontal="right" vertical="top" wrapText="1"/>
    </xf>
    <xf numFmtId="169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1" xfId="17" applyFont="1" applyBorder="1" applyAlignment="1">
      <alignment vertical="top" wrapText="1"/>
      <protection/>
    </xf>
    <xf numFmtId="0" fontId="5" fillId="0" borderId="0" xfId="17">
      <alignment/>
      <protection/>
    </xf>
    <xf numFmtId="0" fontId="7" fillId="0" borderId="2" xfId="17" applyFont="1" applyBorder="1" applyAlignment="1">
      <alignment vertical="top" wrapText="1"/>
      <protection/>
    </xf>
    <xf numFmtId="0" fontId="7" fillId="0" borderId="3" xfId="17" applyFont="1" applyBorder="1" applyAlignment="1">
      <alignment vertical="top" wrapText="1"/>
      <protection/>
    </xf>
    <xf numFmtId="0" fontId="7" fillId="0" borderId="3" xfId="17" applyNumberFormat="1" applyFont="1" applyBorder="1" applyAlignment="1">
      <alignment vertical="top" wrapText="1"/>
      <protection/>
    </xf>
    <xf numFmtId="0" fontId="7" fillId="0" borderId="4" xfId="17" applyNumberFormat="1" applyFont="1" applyBorder="1" applyAlignment="1">
      <alignment vertical="top" wrapText="1"/>
      <protection/>
    </xf>
    <xf numFmtId="0" fontId="7" fillId="0" borderId="5" xfId="17" applyNumberFormat="1" applyFont="1" applyBorder="1" applyAlignment="1">
      <alignment vertical="top" wrapText="1"/>
      <protection/>
    </xf>
    <xf numFmtId="1" fontId="7" fillId="0" borderId="5" xfId="17" applyNumberFormat="1" applyFont="1" applyBorder="1" applyAlignment="1">
      <alignment vertical="top" wrapText="1"/>
      <protection/>
    </xf>
    <xf numFmtId="1" fontId="5" fillId="0" borderId="0" xfId="17" applyNumberFormat="1">
      <alignment/>
      <protection/>
    </xf>
    <xf numFmtId="9" fontId="7" fillId="0" borderId="5" xfId="17" applyNumberFormat="1" applyFont="1" applyBorder="1" applyAlignment="1">
      <alignment vertical="top" wrapText="1"/>
      <protection/>
    </xf>
    <xf numFmtId="0" fontId="7" fillId="0" borderId="6" xfId="17" applyFont="1" applyBorder="1" applyAlignment="1">
      <alignment vertical="top" wrapText="1"/>
      <protection/>
    </xf>
    <xf numFmtId="1" fontId="7" fillId="0" borderId="7" xfId="17" applyNumberFormat="1" applyFont="1" applyBorder="1" applyAlignment="1">
      <alignment vertical="top" wrapText="1"/>
      <protection/>
    </xf>
    <xf numFmtId="0" fontId="7" fillId="0" borderId="8" xfId="17" applyFont="1" applyBorder="1" applyAlignment="1">
      <alignment vertical="top" wrapText="1"/>
      <protection/>
    </xf>
    <xf numFmtId="0" fontId="7" fillId="0" borderId="9" xfId="17" applyFont="1" applyBorder="1" applyAlignment="1">
      <alignment vertical="top" wrapText="1"/>
      <protection/>
    </xf>
    <xf numFmtId="0" fontId="7" fillId="0" borderId="10" xfId="17" applyFont="1" applyBorder="1" applyAlignment="1">
      <alignment vertical="top" wrapText="1"/>
      <protection/>
    </xf>
  </cellXfs>
  <cellStyles count="7">
    <cellStyle name="Normal" xfId="0"/>
    <cellStyle name="Currency" xfId="15"/>
    <cellStyle name="Currency [0]" xfId="16"/>
    <cellStyle name="Обычный_Лаба 3_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90;&#1080;&#1085;&#1072;\&#1091;&#1095;&#1077;&#1073;&#1085;&#1072;&#1103;\&#1048;&#1085;&#1092;&#1072;\&#1074;&#1089;&#1077;%20&#1083;&#1072;&#1073;&#1099;\&#1051;&#1072;&#1073;_Excel\&#1074;&#1099;&#1087;&#1086;&#1083;&#1085;&#1077;&#1085;&#1080;&#1077;\&#1051;&#1072;&#1073;&#1072;%203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1"/>
      <sheetName val="задание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.375" style="14" customWidth="1"/>
    <col min="2" max="2" width="47.625" style="14" customWidth="1"/>
    <col min="3" max="3" width="23.75390625" style="14" customWidth="1"/>
    <col min="4" max="16384" width="10.25390625" style="14" customWidth="1"/>
  </cols>
  <sheetData>
    <row r="1" spans="1:3" ht="17.25" customHeight="1" thickBot="1">
      <c r="A1" s="13"/>
      <c r="B1" s="13" t="s">
        <v>20</v>
      </c>
      <c r="C1" s="13"/>
    </row>
    <row r="2" spans="1:3" ht="17.25" customHeight="1" thickBot="1">
      <c r="A2" s="13"/>
      <c r="B2" s="13" t="s">
        <v>44</v>
      </c>
      <c r="C2" s="13"/>
    </row>
    <row r="3" spans="1:3" ht="15.75" customHeight="1" thickBot="1">
      <c r="A3" s="13"/>
      <c r="B3" s="13" t="s">
        <v>45</v>
      </c>
      <c r="C3" s="13"/>
    </row>
    <row r="4" spans="1:3" ht="15.75" customHeight="1" thickBot="1">
      <c r="A4" s="15" t="s">
        <v>21</v>
      </c>
      <c r="B4" s="15" t="s">
        <v>22</v>
      </c>
      <c r="C4" s="16" t="s">
        <v>23</v>
      </c>
    </row>
    <row r="5" spans="1:3" ht="15" customHeight="1" thickBot="1">
      <c r="A5" s="15">
        <v>1</v>
      </c>
      <c r="B5" s="15" t="s">
        <v>24</v>
      </c>
      <c r="C5" s="17">
        <v>350000</v>
      </c>
    </row>
    <row r="6" spans="1:3" ht="16.5" customHeight="1" thickBot="1">
      <c r="A6" s="15">
        <v>2</v>
      </c>
      <c r="B6" s="15" t="s">
        <v>25</v>
      </c>
      <c r="C6" s="17">
        <v>24000</v>
      </c>
    </row>
    <row r="7" spans="1:3" ht="15" customHeight="1" thickBot="1">
      <c r="A7" s="15">
        <v>3</v>
      </c>
      <c r="B7" s="15" t="s">
        <v>26</v>
      </c>
      <c r="C7" s="18">
        <f>10%*C6</f>
        <v>2400</v>
      </c>
    </row>
    <row r="8" spans="1:3" ht="15" customHeight="1" thickBot="1">
      <c r="A8" s="15">
        <v>4</v>
      </c>
      <c r="B8" s="15" t="s">
        <v>27</v>
      </c>
      <c r="C8" s="19">
        <f>1%*(C6+C7)</f>
        <v>264</v>
      </c>
    </row>
    <row r="9" spans="1:3" ht="14.25" customHeight="1" thickBot="1">
      <c r="A9" s="15">
        <v>5</v>
      </c>
      <c r="B9" s="15" t="s">
        <v>28</v>
      </c>
      <c r="C9" s="19">
        <f>35%*(C6+C7)</f>
        <v>9240</v>
      </c>
    </row>
    <row r="10" spans="1:3" ht="15" customHeight="1" thickBot="1">
      <c r="A10" s="15">
        <v>6</v>
      </c>
      <c r="B10" s="15" t="s">
        <v>29</v>
      </c>
      <c r="C10" s="19">
        <f>8%*(C6+C7)</f>
        <v>2112</v>
      </c>
    </row>
    <row r="11" spans="1:3" ht="15" customHeight="1" thickBot="1">
      <c r="A11" s="15">
        <v>7</v>
      </c>
      <c r="B11" s="15" t="s">
        <v>30</v>
      </c>
      <c r="C11" s="19">
        <f>5%*(C6+C7)</f>
        <v>1320</v>
      </c>
    </row>
    <row r="12" spans="1:4" ht="15" customHeight="1" thickBot="1">
      <c r="A12" s="15">
        <v>8</v>
      </c>
      <c r="B12" s="15" t="s">
        <v>31</v>
      </c>
      <c r="C12" s="20">
        <f>1%*C17</f>
        <v>5931.9474216380195</v>
      </c>
      <c r="D12" s="21"/>
    </row>
    <row r="13" spans="1:3" ht="15" customHeight="1" thickBot="1">
      <c r="A13" s="15">
        <v>9</v>
      </c>
      <c r="B13" s="15" t="s">
        <v>32</v>
      </c>
      <c r="C13" s="20">
        <f>600%*C6</f>
        <v>144000</v>
      </c>
    </row>
    <row r="14" spans="1:3" ht="29.25" customHeight="1" thickBot="1">
      <c r="A14" s="15">
        <v>10</v>
      </c>
      <c r="B14" s="15" t="s">
        <v>33</v>
      </c>
      <c r="C14" s="20">
        <f>SUM(C5:C13)</f>
        <v>539267.9474216381</v>
      </c>
    </row>
    <row r="15" spans="1:3" ht="16.5" customHeight="1" thickBot="1">
      <c r="A15" s="15">
        <v>11</v>
      </c>
      <c r="B15" s="15" t="s">
        <v>34</v>
      </c>
      <c r="C15" s="22">
        <v>0.1</v>
      </c>
    </row>
    <row r="16" spans="1:3" ht="18" customHeight="1" thickBot="1">
      <c r="A16" s="15">
        <v>12</v>
      </c>
      <c r="B16" s="15" t="s">
        <v>35</v>
      </c>
      <c r="C16" s="20">
        <f>C14*C15</f>
        <v>53926.79474216381</v>
      </c>
    </row>
    <row r="17" spans="1:3" ht="15.75" customHeight="1" thickBot="1">
      <c r="A17" s="15">
        <v>13</v>
      </c>
      <c r="B17" s="15" t="s">
        <v>36</v>
      </c>
      <c r="C17" s="20">
        <f>C14+C16</f>
        <v>593194.7421638019</v>
      </c>
    </row>
    <row r="18" spans="1:3" ht="15" customHeight="1" thickBot="1">
      <c r="A18" s="15">
        <v>14</v>
      </c>
      <c r="B18" s="15" t="s">
        <v>37</v>
      </c>
      <c r="C18" s="20">
        <f>C5+C10+C11+C12+26%*C13</f>
        <v>396803.947421638</v>
      </c>
    </row>
    <row r="19" spans="1:3" ht="17.25" customHeight="1" thickBot="1">
      <c r="A19" s="15">
        <v>15</v>
      </c>
      <c r="B19" s="15" t="s">
        <v>38</v>
      </c>
      <c r="C19" s="20">
        <f>C17-C18</f>
        <v>196390.7947421639</v>
      </c>
    </row>
    <row r="20" spans="1:3" ht="16.5" customHeight="1" thickBot="1">
      <c r="A20" s="15">
        <v>16</v>
      </c>
      <c r="B20" s="15" t="s">
        <v>39</v>
      </c>
      <c r="C20" s="20">
        <f>20%*C19</f>
        <v>39278.158948432785</v>
      </c>
    </row>
    <row r="21" spans="1:3" ht="16.5" customHeight="1" thickBot="1">
      <c r="A21" s="15">
        <v>17</v>
      </c>
      <c r="B21" s="15" t="s">
        <v>40</v>
      </c>
      <c r="C21" s="20">
        <f>C17+C20</f>
        <v>632472.9011122347</v>
      </c>
    </row>
    <row r="22" spans="1:3" ht="18" customHeight="1" thickBot="1">
      <c r="A22" s="15">
        <v>18</v>
      </c>
      <c r="B22" s="15" t="s">
        <v>41</v>
      </c>
      <c r="C22" s="20">
        <f>0.5%*C23</f>
        <v>3178.2557844835915</v>
      </c>
    </row>
    <row r="23" spans="1:3" ht="16.5" customHeight="1" thickBot="1">
      <c r="A23" s="23">
        <v>19</v>
      </c>
      <c r="B23" s="23" t="s">
        <v>42</v>
      </c>
      <c r="C23" s="24">
        <f>C21+C22</f>
        <v>635651.1568967183</v>
      </c>
    </row>
    <row r="24" spans="1:3" ht="16.5" thickBot="1">
      <c r="A24" s="25"/>
      <c r="B24" s="25"/>
      <c r="C24" s="26"/>
    </row>
    <row r="25" spans="1:3" ht="17.25" customHeight="1" thickBot="1">
      <c r="A25" s="13"/>
      <c r="B25" s="13" t="s">
        <v>43</v>
      </c>
      <c r="C25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31" sqref="A31"/>
    </sheetView>
  </sheetViews>
  <sheetFormatPr defaultColWidth="9.00390625" defaultRowHeight="12.75"/>
  <cols>
    <col min="1" max="1" width="14.875" style="0" customWidth="1"/>
    <col min="2" max="2" width="12.125" style="0" customWidth="1"/>
    <col min="3" max="3" width="16.75390625" style="0" customWidth="1"/>
    <col min="4" max="4" width="11.375" style="0" bestFit="1" customWidth="1"/>
  </cols>
  <sheetData>
    <row r="1" ht="12.75">
      <c r="A1" t="s">
        <v>6</v>
      </c>
    </row>
    <row r="2" spans="1:3" ht="12.75">
      <c r="A2">
        <v>1</v>
      </c>
      <c r="C2">
        <f>COS(A2+0.5)-A2^3</f>
        <v>-0.9292627983322971</v>
      </c>
    </row>
    <row r="4" spans="1:4" ht="12.75" customHeight="1">
      <c r="A4" s="12" t="s">
        <v>7</v>
      </c>
      <c r="B4" s="12"/>
      <c r="C4" s="12"/>
      <c r="D4" s="12"/>
    </row>
    <row r="5" spans="1:4" ht="12.75">
      <c r="A5" s="12" t="s">
        <v>8</v>
      </c>
      <c r="B5" s="12"/>
      <c r="C5" s="12"/>
      <c r="D5" s="12"/>
    </row>
    <row r="6" spans="1:4" ht="25.5" customHeight="1">
      <c r="A6" s="12" t="s">
        <v>9</v>
      </c>
      <c r="B6" s="12"/>
      <c r="C6" s="12" t="s">
        <v>10</v>
      </c>
      <c r="D6" s="12"/>
    </row>
    <row r="7" spans="1:4" ht="12.75">
      <c r="A7" s="3" t="s">
        <v>11</v>
      </c>
      <c r="B7" s="10">
        <v>0.7</v>
      </c>
      <c r="C7" s="5" t="s">
        <v>12</v>
      </c>
      <c r="D7" s="5" t="s">
        <v>13</v>
      </c>
    </row>
    <row r="8" spans="1:4" ht="12.75">
      <c r="A8" s="3" t="s">
        <v>14</v>
      </c>
      <c r="B8" s="10">
        <v>0.8</v>
      </c>
      <c r="C8" s="9">
        <f>B7</f>
        <v>0.7</v>
      </c>
      <c r="D8" s="8">
        <f>COS(C8+0.5)-C8^3</f>
        <v>0.019357754476673705</v>
      </c>
    </row>
    <row r="9" spans="1:4" ht="12.75">
      <c r="A9" s="3" t="s">
        <v>15</v>
      </c>
      <c r="B9" s="10">
        <v>10</v>
      </c>
      <c r="C9" s="9">
        <f>C8+$B$10</f>
        <v>0.71</v>
      </c>
      <c r="D9" s="8">
        <f aca="true" t="shared" si="0" ref="D9:D18">COS(C9+0.5)-C9^3</f>
        <v>-0.0048915987806695815</v>
      </c>
    </row>
    <row r="10" spans="1:4" ht="12.75">
      <c r="A10" s="3" t="s">
        <v>16</v>
      </c>
      <c r="B10" s="10">
        <f>(B8-B7)/B9</f>
        <v>0.010000000000000009</v>
      </c>
      <c r="C10" s="9">
        <f aca="true" t="shared" si="1" ref="C10:C18">C9+$B$10</f>
        <v>0.72</v>
      </c>
      <c r="D10" s="8">
        <f t="shared" si="0"/>
        <v>-0.029602253683952917</v>
      </c>
    </row>
    <row r="11" spans="1:4" ht="12.75">
      <c r="A11" s="3" t="s">
        <v>17</v>
      </c>
      <c r="B11" s="6">
        <v>0.001</v>
      </c>
      <c r="C11" s="9">
        <f t="shared" si="1"/>
        <v>0.73</v>
      </c>
      <c r="D11" s="8">
        <f t="shared" si="0"/>
        <v>-0.05477927287549733</v>
      </c>
    </row>
    <row r="12" spans="1:4" ht="12.75">
      <c r="A12" s="4"/>
      <c r="B12" s="4"/>
      <c r="C12" s="9">
        <f t="shared" si="1"/>
        <v>0.74</v>
      </c>
      <c r="D12" s="8">
        <f t="shared" si="0"/>
        <v>-0.08042771556122374</v>
      </c>
    </row>
    <row r="13" spans="1:4" ht="12.75">
      <c r="A13" s="4"/>
      <c r="B13" s="4"/>
      <c r="C13" s="9">
        <f t="shared" si="1"/>
        <v>0.75</v>
      </c>
      <c r="D13" s="8">
        <f t="shared" si="0"/>
        <v>-0.10655263760473133</v>
      </c>
    </row>
    <row r="14" spans="1:4" ht="24" customHeight="1">
      <c r="A14" s="11" t="s">
        <v>18</v>
      </c>
      <c r="B14" s="11"/>
      <c r="C14" s="9">
        <f t="shared" si="1"/>
        <v>0.76</v>
      </c>
      <c r="D14" s="8">
        <f t="shared" si="0"/>
        <v>-0.1331590916217107</v>
      </c>
    </row>
    <row r="15" spans="1:4" ht="12.75">
      <c r="A15" s="3" t="s">
        <v>12</v>
      </c>
      <c r="B15" s="4">
        <f>(B8+B7)/2</f>
        <v>0.75</v>
      </c>
      <c r="C15" s="9">
        <f t="shared" si="1"/>
        <v>0.77</v>
      </c>
      <c r="D15" s="8">
        <f t="shared" si="0"/>
        <v>-0.16025212707468128</v>
      </c>
    </row>
    <row r="16" spans="1:4" ht="46.5" customHeight="1">
      <c r="A16" s="11" t="s">
        <v>19</v>
      </c>
      <c r="B16" s="11"/>
      <c r="C16" s="9">
        <f t="shared" si="1"/>
        <v>0.78</v>
      </c>
      <c r="D16" s="8">
        <f t="shared" si="0"/>
        <v>-0.18783679036804452</v>
      </c>
    </row>
    <row r="17" spans="1:4" ht="12.75">
      <c r="A17" s="11"/>
      <c r="B17" s="11"/>
      <c r="C17" s="9">
        <f t="shared" si="1"/>
        <v>0.79</v>
      </c>
      <c r="D17" s="8">
        <f t="shared" si="0"/>
        <v>-0.21591812494344254</v>
      </c>
    </row>
    <row r="18" spans="1:4" ht="12.75">
      <c r="A18" s="7" t="s">
        <v>13</v>
      </c>
      <c r="B18" s="6">
        <v>-5.4738E-06</v>
      </c>
      <c r="C18" s="9">
        <f t="shared" si="1"/>
        <v>0.8</v>
      </c>
      <c r="D18" s="8">
        <f t="shared" si="0"/>
        <v>-0.24450117137541277</v>
      </c>
    </row>
  </sheetData>
  <mergeCells count="6">
    <mergeCell ref="A14:B14"/>
    <mergeCell ref="A16:B17"/>
    <mergeCell ref="A4:D4"/>
    <mergeCell ref="A5:D5"/>
    <mergeCell ref="A6:B6"/>
    <mergeCell ref="C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10"/>
  <sheetViews>
    <sheetView workbookViewId="0" topLeftCell="A1">
      <selection activeCell="D25" sqref="D25"/>
    </sheetView>
  </sheetViews>
  <sheetFormatPr defaultColWidth="9.00390625" defaultRowHeight="12.75"/>
  <cols>
    <col min="3" max="3" width="13.625" style="0" customWidth="1"/>
    <col min="4" max="4" width="20.375" style="0" customWidth="1"/>
  </cols>
  <sheetData>
    <row r="2" spans="3:4" ht="12.75">
      <c r="C2" t="s">
        <v>0</v>
      </c>
      <c r="D2">
        <v>300000</v>
      </c>
    </row>
    <row r="3" spans="3:4" ht="12.75">
      <c r="C3" t="s">
        <v>1</v>
      </c>
      <c r="D3">
        <v>100000</v>
      </c>
    </row>
    <row r="4" spans="3:4" ht="12.75">
      <c r="C4" t="s">
        <v>2</v>
      </c>
      <c r="D4">
        <f>D2-D10</f>
        <v>173913.04347826086</v>
      </c>
    </row>
    <row r="5" spans="3:4" ht="12.75">
      <c r="C5" t="s">
        <v>3</v>
      </c>
      <c r="D5">
        <f>0.15*D4</f>
        <v>26086.95652173913</v>
      </c>
    </row>
    <row r="8" spans="3:4" ht="12.75">
      <c r="C8" t="s">
        <v>1</v>
      </c>
      <c r="D8" t="s">
        <v>4</v>
      </c>
    </row>
    <row r="10" spans="3:4" ht="12.75">
      <c r="C10" t="s">
        <v>5</v>
      </c>
      <c r="D10">
        <f>D3+D5</f>
        <v>126086.95652173914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C2" sqref="C2"/>
    </sheetView>
  </sheetViews>
  <sheetFormatPr defaultColWidth="9.00390625" defaultRowHeight="12.75"/>
  <sheetData>
    <row r="1" ht="12.75">
      <c r="A1" t="s">
        <v>6</v>
      </c>
    </row>
    <row r="2" spans="1:3" ht="12.75">
      <c r="A2" s="1">
        <v>-100</v>
      </c>
      <c r="C2" s="2">
        <f>A2^2+7*A2-10</f>
        <v>9290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OUR</cp:lastModifiedBy>
  <dcterms:created xsi:type="dcterms:W3CDTF">2008-03-04T06:16:28Z</dcterms:created>
  <dcterms:modified xsi:type="dcterms:W3CDTF">2008-03-09T17:08:27Z</dcterms:modified>
  <cp:category/>
  <cp:version/>
  <cp:contentType/>
  <cp:contentStatus/>
</cp:coreProperties>
</file>